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lanie\Downloads\"/>
    </mc:Choice>
  </mc:AlternateContent>
  <bookViews>
    <workbookView xWindow="0" yWindow="0" windowWidth="14370" windowHeight="3915" tabRatio="843" activeTab="1"/>
  </bookViews>
  <sheets>
    <sheet name="31 December 2019" sheetId="5" r:id="rId1"/>
    <sheet name="31 December 2020" sheetId="6" r:id="rId2"/>
  </sheets>
  <definedNames>
    <definedName name="CIQWBGuid" hidden="1">"Portfolio Breakdown 2019-2020.xlsx"</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44470.7130324074</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6" l="1"/>
  <c r="I4" i="6"/>
  <c r="J4" i="6"/>
  <c r="D6" i="6"/>
  <c r="D22" i="6" s="1"/>
  <c r="D24" i="6" s="1"/>
  <c r="D26" i="6" s="1"/>
  <c r="G6" i="6"/>
  <c r="I6" i="6"/>
  <c r="D7" i="6"/>
  <c r="G7" i="6"/>
  <c r="I7" i="6"/>
  <c r="G8" i="6"/>
  <c r="H8" i="6"/>
  <c r="J8" i="6"/>
  <c r="G9" i="6"/>
  <c r="H9" i="6"/>
  <c r="J9" i="6"/>
  <c r="G10" i="6"/>
  <c r="H10" i="6"/>
  <c r="J10" i="6"/>
  <c r="G11" i="6"/>
  <c r="H11" i="6"/>
  <c r="J11" i="6"/>
  <c r="G12" i="6"/>
  <c r="H12" i="6"/>
  <c r="J12" i="6"/>
  <c r="G13" i="6"/>
  <c r="H13" i="6"/>
  <c r="J13" i="6"/>
  <c r="G14" i="6"/>
  <c r="H14" i="6"/>
  <c r="J14" i="6"/>
  <c r="G15" i="6"/>
  <c r="H15" i="6"/>
  <c r="J15" i="6"/>
  <c r="G16" i="6"/>
  <c r="J16" i="6"/>
  <c r="G17" i="6"/>
  <c r="J17" i="6"/>
  <c r="G18" i="6"/>
  <c r="J18" i="6"/>
  <c r="D19" i="6"/>
  <c r="C85" i="6" s="1"/>
  <c r="G19" i="6"/>
  <c r="I19" i="6"/>
  <c r="G20" i="6"/>
  <c r="G21" i="6"/>
  <c r="G22" i="6"/>
  <c r="I22" i="6"/>
  <c r="G23" i="6"/>
  <c r="G24" i="6"/>
  <c r="I24" i="6"/>
  <c r="I26" i="6" s="1"/>
  <c r="G25" i="6"/>
  <c r="B28" i="6"/>
  <c r="B29" i="6"/>
  <c r="B31" i="6"/>
  <c r="B33" i="6"/>
  <c r="B34" i="6"/>
  <c r="C76" i="6"/>
  <c r="C77" i="6"/>
  <c r="C78" i="6"/>
  <c r="C79" i="6"/>
  <c r="C80" i="6"/>
  <c r="C81" i="6"/>
  <c r="C82" i="6"/>
  <c r="C83" i="6"/>
  <c r="C84" i="6"/>
  <c r="D6" i="5"/>
  <c r="I6" i="5"/>
  <c r="H7" i="5"/>
  <c r="H8" i="5"/>
  <c r="H9" i="5"/>
  <c r="H10" i="5"/>
  <c r="H11" i="5"/>
  <c r="D13" i="5"/>
  <c r="I13" i="5"/>
  <c r="D16" i="5"/>
  <c r="D18" i="5" s="1"/>
  <c r="D20" i="5" s="1"/>
  <c r="I16" i="5"/>
  <c r="I18" i="5" s="1"/>
  <c r="I20" i="5" s="1"/>
  <c r="G24" i="5"/>
</calcChain>
</file>

<file path=xl/sharedStrings.xml><?xml version="1.0" encoding="utf-8"?>
<sst xmlns="http://schemas.openxmlformats.org/spreadsheetml/2006/main" count="118" uniqueCount="55">
  <si>
    <t>Ownership %</t>
  </si>
  <si>
    <t>Valuation methodology</t>
  </si>
  <si>
    <t>Investments</t>
  </si>
  <si>
    <t>PartnerRe</t>
  </si>
  <si>
    <t>Ferrari</t>
  </si>
  <si>
    <t>Official market price</t>
  </si>
  <si>
    <t>Fiat Chrysler Automobiles</t>
  </si>
  <si>
    <t>CNH Industrial</t>
  </si>
  <si>
    <t>Juventus Football Club</t>
  </si>
  <si>
    <t>Listed: at official market prices, Unlisted: available fair value</t>
  </si>
  <si>
    <t xml:space="preserve">Other Assets </t>
  </si>
  <si>
    <t>Cash and cash equivalents and Financial assets</t>
  </si>
  <si>
    <t>Gross Asset Value</t>
  </si>
  <si>
    <t>Gross Debt</t>
  </si>
  <si>
    <t>Net Asset Value (NAV)</t>
  </si>
  <si>
    <t>BREAKDOWN OF EXOR'S NET ASSET VALUE</t>
  </si>
  <si>
    <t xml:space="preserve">in US$ million </t>
  </si>
  <si>
    <t>Number of shares</t>
  </si>
  <si>
    <t xml:space="preserve">in € million </t>
  </si>
  <si>
    <t xml:space="preserve">COMPOSITION OF EXOR'S GROSS ASSET VALUE </t>
  </si>
  <si>
    <t>Other investments (b)</t>
  </si>
  <si>
    <t>Treasury stock (c)</t>
  </si>
  <si>
    <t>NAV per Share in Euro (d)</t>
  </si>
  <si>
    <t>Fair value (a)</t>
  </si>
  <si>
    <t>(c) Treasury stock includes shares held in treasury before the share buyback program launched on 14 November 2018.</t>
  </si>
  <si>
    <t>(a) At 31 December 2019 the fair value is aligned with the price under the terms of the Memorandum of Understanding signed with Covéa.</t>
  </si>
  <si>
    <t>(d) NAV per share at 31 December 2019 based on 236,121,668 shares. Shares bought back in the context of the buyback program launched on 14 November 2018 are deducted from total issued shares.</t>
  </si>
  <si>
    <t>(b) Other investments at 31 December 2019 include the stake in The Economist Group ($368 million), Welltec ($108 million), Exor Seeds ($64 million), Perella Weinberg ($21 million), GEDI ($16 million) and financial investments ($3 million) among others. Financial investments previously classified under Other Assets have been reclassified under Other investments for presentation purposes. Exor Seeds refers only to the quota held directly by Exor S.A.</t>
  </si>
  <si>
    <t>(b) Other investments at 31 December 2019 include the stake in The Economist Group (€328 million), Welltec (€97 million), Exor Seeds (€57 million), Perella Weinberg (€19 million), GEDI (€14 million) and financial investments (€2 million) among others. Financial investments previously classified under Other Assets have been reclassified under Other investments for presentation purposes. Exor Seeds refers only to the quota held directly by Exor S.A.</t>
  </si>
  <si>
    <t>31/12/2019</t>
  </si>
  <si>
    <t>The Economist Group</t>
  </si>
  <si>
    <t>GEDI Gruppo Editoriale (b)</t>
  </si>
  <si>
    <t>SHANG XIA</t>
  </si>
  <si>
    <t>Fair value</t>
  </si>
  <si>
    <t>Fair value/ Official market price</t>
  </si>
  <si>
    <t>Companies</t>
  </si>
  <si>
    <t>(a) At 31 December 2020 the fair value has been determined by an independent expert. At 31 December 2019 the fair value was aligned with the price under the terms of the Memorandum of Understanding signed with Covéa.</t>
  </si>
  <si>
    <t>(b) In April 2020 Exor acquired control over GEDI and launched a mandatory tender offer at €0.46 per share which concluded in August 2020. At 31 December 2020, Exor held 89.62% of the GEDI share capital.</t>
  </si>
  <si>
    <t>(c) Partnerships at 31 December 2020 include Via Transportation ($200 million) and Welltec ($48 million). Partnerships at 31 December 2019 include Welltec ($108 million).</t>
  </si>
  <si>
    <t>(d) Includes the amount directly invested in Exor Seeds by Exor S.A.</t>
  </si>
  <si>
    <t xml:space="preserve">(e) Other investments at 31 December 2020 include Perella Weinberg ($15 million), among other small participations. Other investments at 31 December 2019 included Perella Weinberg ($21 million) among other small participations. </t>
  </si>
  <si>
    <t>(c) Partnerships at 31 December 2020 include Via Transportation (€163 million) and Welltec (€39 million). Partnerships at 31 December 2019 include Welltec (€97 million).</t>
  </si>
  <si>
    <t xml:space="preserve">(e) Other investments at 31 December 2020 include Perella Weinberg (€13 million), among other small participations. Other investments at 31 December 2019 included Perella Weinberg (€19 million) among other small participations. </t>
  </si>
  <si>
    <t xml:space="preserve">(f) Treasury stock includes shares held in treasury before the share buyback program launched on 14 November 2018. </t>
  </si>
  <si>
    <t>(g) Based on 235,516,639 shares at 31 December 2020 and 236,121,668 at 31 December 2019 (netting out, respectively, the 5,483,361 and 4,878,332 ordinary shares bought back in the context of the share buyback program).</t>
  </si>
  <si>
    <t>Partnerships, Seeds &amp; other investments</t>
  </si>
  <si>
    <t>Others</t>
  </si>
  <si>
    <t>GEDI Gruppo Editoriale</t>
  </si>
  <si>
    <t>NAV per Share in US$ (g)</t>
  </si>
  <si>
    <t>NAV per Share in Euro (g)</t>
  </si>
  <si>
    <t>Treasury stock (f)</t>
  </si>
  <si>
    <t>Partnerships (c)</t>
  </si>
  <si>
    <t>Seeds (d)</t>
  </si>
  <si>
    <t>Other investments (e)</t>
  </si>
  <si>
    <t>Note: "Others" includes Cash and Cash Equivalents, Financial Assets and Treasury 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</si>
</sst>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1009]d\-mmm\-yy;@"/>
    <numFmt numFmtId="165" formatCode="#,##0_ ;\(#,##0\)"/>
    <numFmt numFmtId="166" formatCode="#,##0.00_ ;\(#,##0.00\)"/>
    <numFmt numFmtId="167" formatCode="_ * #,##0.00_ ;_ * \-#,##0.00_ ;_ * &quot;-&quot;??_ ;_ @_ "/>
  </numFmts>
  <fonts count="15" x14ac:knownFonts="1">
    <font>
      <sz val="11"/>
      <color theme="1"/>
      <name val="Calibri"/>
      <family val="2"/>
      <scheme val="minor"/>
    </font>
    <font>
      <sz val="10"/>
      <name val="Arial"/>
      <family val="2"/>
    </font>
    <font>
      <sz val="14"/>
      <name val="Arial"/>
      <family val="2"/>
    </font>
    <font>
      <b/>
      <sz val="14"/>
      <name val="Arial"/>
      <family val="2"/>
    </font>
    <font>
      <b/>
      <sz val="12"/>
      <color rgb="FF002060"/>
      <name val="Arial"/>
      <family val="2"/>
    </font>
    <font>
      <sz val="12"/>
      <color rgb="FF002060"/>
      <name val="Arial"/>
      <family val="2"/>
    </font>
    <font>
      <sz val="12"/>
      <color theme="1" tint="0.249977111117893"/>
      <name val="Arial"/>
      <family val="2"/>
    </font>
    <font>
      <b/>
      <sz val="12"/>
      <color theme="1" tint="0.249977111117893"/>
      <name val="Arial"/>
      <family val="2"/>
    </font>
    <font>
      <sz val="12"/>
      <name val="Arial"/>
      <family val="2"/>
    </font>
    <font>
      <sz val="9"/>
      <color theme="1" tint="0.249977111117893"/>
      <name val="Arial"/>
      <family val="2"/>
    </font>
    <font>
      <b/>
      <sz val="14"/>
      <color rgb="FF002060"/>
      <name val="Arial"/>
      <family val="2"/>
    </font>
    <font>
      <sz val="11"/>
      <color theme="1"/>
      <name val="Calibri"/>
      <family val="2"/>
      <scheme val="minor"/>
    </font>
    <font>
      <sz val="12"/>
      <color theme="0"/>
      <name val="Arial"/>
      <family val="2"/>
    </font>
    <font>
      <i/>
      <sz val="12"/>
      <color theme="1"/>
      <name val="Calibri"/>
      <family val="2"/>
      <scheme val="minor"/>
    </font>
    <font>
      <i/>
      <sz val="12"/>
      <color theme="1"/>
      <name val="Arial"/>
      <family val="2"/>
    </font>
  </fonts>
  <fills count="2">
    <fill>
      <patternFill patternType="none"/>
    </fill>
    <fill>
      <patternFill patternType="gray125"/>
    </fill>
  </fills>
  <borders count="7">
    <border>
      <left/>
      <right/>
      <top/>
      <bottom/>
      <diagonal/>
    </border>
    <border>
      <left/>
      <right/>
      <top style="thin">
        <color rgb="FF002060"/>
      </top>
      <bottom/>
      <diagonal/>
    </border>
    <border>
      <left/>
      <right/>
      <top/>
      <bottom style="thin">
        <color indexed="64"/>
      </bottom>
      <diagonal/>
    </border>
    <border>
      <left/>
      <right/>
      <top style="thin">
        <color indexed="64"/>
      </top>
      <bottom style="thin">
        <color indexed="64"/>
      </bottom>
      <diagonal/>
    </border>
    <border>
      <left/>
      <right/>
      <top style="thin">
        <color rgb="FF002060"/>
      </top>
      <bottom style="medium">
        <color rgb="FF002060"/>
      </bottom>
      <diagonal/>
    </border>
    <border>
      <left/>
      <right/>
      <top/>
      <bottom style="medium">
        <color rgb="FF002060"/>
      </bottom>
      <diagonal/>
    </border>
    <border>
      <left/>
      <right/>
      <top style="medium">
        <color rgb="FF002060"/>
      </top>
      <bottom style="thin">
        <color indexed="64"/>
      </bottom>
      <diagonal/>
    </border>
  </borders>
  <cellStyleXfs count="3">
    <xf numFmtId="0" fontId="0" fillId="0" borderId="0"/>
    <xf numFmtId="0" fontId="1" fillId="0" borderId="0"/>
    <xf numFmtId="167" fontId="11" fillId="0" borderId="0" applyFont="0" applyFill="0" applyBorder="0" applyAlignment="0" applyProtection="0"/>
  </cellStyleXfs>
  <cellXfs count="56">
    <xf numFmtId="0" fontId="0" fillId="0" borderId="0" xfId="0"/>
    <xf numFmtId="0" fontId="1" fillId="0" borderId="0" xfId="1" applyFont="1" applyBorder="1"/>
    <xf numFmtId="0" fontId="7" fillId="0" borderId="3" xfId="1" applyFont="1" applyBorder="1" applyAlignment="1">
      <alignment vertical="center"/>
    </xf>
    <xf numFmtId="3" fontId="7" fillId="0" borderId="3" xfId="1" applyNumberFormat="1" applyFont="1" applyFill="1" applyBorder="1" applyAlignment="1">
      <alignment horizontal="right" vertical="center"/>
    </xf>
    <xf numFmtId="0" fontId="6" fillId="0" borderId="0" xfId="1" applyFont="1" applyBorder="1" applyAlignment="1">
      <alignment horizontal="left" vertical="center" indent="1"/>
    </xf>
    <xf numFmtId="10" fontId="6" fillId="0" borderId="0" xfId="1" applyNumberFormat="1" applyFont="1" applyBorder="1" applyAlignment="1">
      <alignment horizontal="left" vertical="center"/>
    </xf>
    <xf numFmtId="3" fontId="7" fillId="0" borderId="0" xfId="1" applyNumberFormat="1" applyFont="1" applyFill="1" applyBorder="1" applyAlignment="1">
      <alignment horizontal="right" vertical="center"/>
    </xf>
    <xf numFmtId="10" fontId="6" fillId="0" borderId="0" xfId="1" applyNumberFormat="1" applyFont="1" applyBorder="1" applyAlignment="1">
      <alignment horizontal="left" vertical="center" wrapText="1"/>
    </xf>
    <xf numFmtId="0" fontId="4" fillId="0" borderId="4" xfId="1" applyFont="1" applyBorder="1" applyAlignment="1">
      <alignment vertical="center"/>
    </xf>
    <xf numFmtId="3" fontId="4" fillId="0" borderId="4" xfId="1" applyNumberFormat="1" applyFont="1" applyFill="1" applyBorder="1" applyAlignment="1">
      <alignment horizontal="right" vertical="center"/>
    </xf>
    <xf numFmtId="0" fontId="4" fillId="0" borderId="0" xfId="1" applyFont="1" applyBorder="1" applyAlignment="1">
      <alignment vertical="center"/>
    </xf>
    <xf numFmtId="165" fontId="4" fillId="0" borderId="0" xfId="1" applyNumberFormat="1" applyFont="1" applyFill="1" applyBorder="1" applyAlignment="1">
      <alignment horizontal="right" vertical="center"/>
    </xf>
    <xf numFmtId="0" fontId="4" fillId="0" borderId="5" xfId="1" applyFont="1" applyBorder="1" applyAlignment="1">
      <alignment vertical="center"/>
    </xf>
    <xf numFmtId="166" fontId="4" fillId="0" borderId="5" xfId="1" applyNumberFormat="1" applyFont="1" applyFill="1" applyBorder="1" applyAlignment="1">
      <alignment horizontal="right" vertical="center"/>
    </xf>
    <xf numFmtId="0" fontId="2" fillId="0" borderId="0" xfId="1" applyFont="1" applyBorder="1" applyAlignment="1">
      <alignment horizontal="left" vertical="center"/>
    </xf>
    <xf numFmtId="0" fontId="1" fillId="0" borderId="0" xfId="1" applyFont="1" applyBorder="1" applyAlignment="1">
      <alignment horizontal="left"/>
    </xf>
    <xf numFmtId="0" fontId="8" fillId="0" borderId="3" xfId="1" applyFont="1" applyBorder="1" applyAlignment="1">
      <alignment horizontal="left" vertical="center"/>
    </xf>
    <xf numFmtId="0" fontId="8" fillId="0" borderId="0" xfId="1" applyFont="1" applyBorder="1" applyAlignment="1">
      <alignment horizontal="left" vertical="center"/>
    </xf>
    <xf numFmtId="0" fontId="4" fillId="0" borderId="4" xfId="1" applyFont="1" applyBorder="1" applyAlignment="1">
      <alignment horizontal="left" vertical="center"/>
    </xf>
    <xf numFmtId="0" fontId="4" fillId="0" borderId="0" xfId="1" applyFont="1" applyBorder="1" applyAlignment="1">
      <alignment horizontal="left" vertical="center"/>
    </xf>
    <xf numFmtId="0" fontId="4" fillId="0" borderId="5" xfId="1" applyFont="1" applyBorder="1" applyAlignment="1">
      <alignment horizontal="left" vertical="center"/>
    </xf>
    <xf numFmtId="0" fontId="0" fillId="0" borderId="0" xfId="0" applyAlignment="1">
      <alignment horizontal="left"/>
    </xf>
    <xf numFmtId="0" fontId="9" fillId="0" borderId="0" xfId="1" applyFont="1" applyBorder="1" applyAlignment="1">
      <alignment vertical="center" wrapText="1"/>
    </xf>
    <xf numFmtId="0" fontId="2" fillId="0" borderId="0" xfId="1" applyFont="1" applyBorder="1" applyAlignment="1">
      <alignment horizontal="right" vertical="center"/>
    </xf>
    <xf numFmtId="164" fontId="3" fillId="0" borderId="0" xfId="1" applyNumberFormat="1" applyFont="1" applyBorder="1" applyAlignment="1">
      <alignment horizontal="right" vertical="center"/>
    </xf>
    <xf numFmtId="0" fontId="1" fillId="0" borderId="0" xfId="1" applyFont="1" applyBorder="1" applyAlignment="1">
      <alignment horizontal="right"/>
    </xf>
    <xf numFmtId="0" fontId="8" fillId="0" borderId="3" xfId="1" applyFont="1" applyBorder="1" applyAlignment="1">
      <alignment horizontal="right" vertical="center"/>
    </xf>
    <xf numFmtId="10" fontId="6" fillId="0" borderId="0" xfId="1" applyNumberFormat="1" applyFont="1" applyBorder="1" applyAlignment="1">
      <alignment horizontal="right" vertical="center"/>
    </xf>
    <xf numFmtId="0" fontId="6" fillId="0" borderId="0" xfId="1" applyFont="1" applyBorder="1" applyAlignment="1">
      <alignment horizontal="right" vertical="center"/>
    </xf>
    <xf numFmtId="0" fontId="8" fillId="0" borderId="0"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0" fillId="0" borderId="0" xfId="0" applyAlignment="1">
      <alignment horizontal="right"/>
    </xf>
    <xf numFmtId="0" fontId="6" fillId="0" borderId="6" xfId="1" applyFont="1" applyBorder="1" applyAlignment="1">
      <alignment horizontal="left" vertical="center" indent="1"/>
    </xf>
    <xf numFmtId="0" fontId="6" fillId="0" borderId="6" xfId="1" applyFont="1" applyBorder="1" applyAlignment="1">
      <alignment horizontal="right" vertical="center"/>
    </xf>
    <xf numFmtId="4" fontId="7" fillId="0" borderId="6" xfId="1" applyNumberFormat="1" applyFont="1" applyFill="1" applyBorder="1" applyAlignment="1">
      <alignment horizontal="right" vertical="center"/>
    </xf>
    <xf numFmtId="4" fontId="6" fillId="0" borderId="6" xfId="1" applyNumberFormat="1" applyFont="1" applyBorder="1" applyAlignment="1">
      <alignment horizontal="left" vertical="center" wrapText="1"/>
    </xf>
    <xf numFmtId="0" fontId="10" fillId="0" borderId="0" xfId="1" applyFont="1" applyBorder="1" applyAlignment="1">
      <alignment vertical="center"/>
    </xf>
    <xf numFmtId="0" fontId="7" fillId="0" borderId="0" xfId="1" applyFont="1" applyBorder="1" applyAlignment="1">
      <alignment vertical="center"/>
    </xf>
    <xf numFmtId="3" fontId="6" fillId="0" borderId="0" xfId="1" applyNumberFormat="1" applyFont="1" applyFill="1" applyBorder="1" applyAlignment="1">
      <alignment horizontal="right" vertical="center"/>
    </xf>
    <xf numFmtId="3" fontId="0" fillId="0" borderId="0" xfId="0" applyNumberFormat="1" applyAlignment="1">
      <alignment horizontal="right"/>
    </xf>
    <xf numFmtId="0" fontId="12" fillId="0" borderId="6" xfId="1" applyFont="1" applyBorder="1" applyAlignment="1">
      <alignment horizontal="left" vertical="center" indent="1"/>
    </xf>
    <xf numFmtId="0" fontId="12" fillId="0" borderId="6" xfId="1" applyFont="1" applyBorder="1" applyAlignment="1">
      <alignment horizontal="right" vertical="center"/>
    </xf>
    <xf numFmtId="4" fontId="12" fillId="0" borderId="6" xfId="1" applyNumberFormat="1" applyFont="1" applyFill="1" applyBorder="1" applyAlignment="1">
      <alignment horizontal="right" vertical="center"/>
    </xf>
    <xf numFmtId="0" fontId="13" fillId="0" borderId="0" xfId="0" applyFont="1"/>
    <xf numFmtId="0" fontId="6" fillId="0" borderId="0" xfId="1" applyFont="1" applyBorder="1" applyAlignment="1">
      <alignment horizontal="left" vertical="center" wrapText="1"/>
    </xf>
    <xf numFmtId="14" fontId="4" fillId="0" borderId="1" xfId="1" applyNumberFormat="1" applyFont="1" applyFill="1" applyBorder="1" applyAlignment="1">
      <alignment horizontal="right" vertical="center"/>
    </xf>
    <xf numFmtId="0" fontId="5" fillId="0" borderId="0" xfId="1" applyNumberFormat="1" applyFont="1" applyFill="1" applyBorder="1" applyAlignment="1">
      <alignment horizontal="right"/>
    </xf>
    <xf numFmtId="0" fontId="4" fillId="0" borderId="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6" fillId="0" borderId="1" xfId="1" applyFont="1" applyFill="1" applyBorder="1" applyAlignment="1">
      <alignment horizontal="left" vertical="center"/>
    </xf>
    <xf numFmtId="0" fontId="6" fillId="0" borderId="0" xfId="1" applyFont="1" applyFill="1" applyBorder="1" applyAlignment="1">
      <alignment horizontal="left" vertical="center"/>
    </xf>
    <xf numFmtId="0" fontId="4" fillId="0" borderId="1" xfId="1" applyFont="1" applyFill="1" applyBorder="1" applyAlignment="1">
      <alignment horizontal="right" vertical="center"/>
    </xf>
    <xf numFmtId="0" fontId="4" fillId="0" borderId="0" xfId="1" applyFont="1" applyFill="1" applyBorder="1" applyAlignment="1">
      <alignment horizontal="right" vertical="center"/>
    </xf>
    <xf numFmtId="0" fontId="14" fillId="0" borderId="0" xfId="0" applyFont="1"/>
  </cellXfs>
  <cellStyles count="3">
    <cellStyle name="Comma 2" xfId="2"/>
    <cellStyle name="Normal" xfId="0" builtinId="0"/>
    <cellStyle name="Normale 2 2 2" xfId="1"/>
  </cellStyles>
  <dxfs count="2">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002060"/>
              </a:solidFill>
              <a:ln w="19050">
                <a:solidFill>
                  <a:schemeClr val="lt1"/>
                </a:solidFill>
              </a:ln>
              <a:effectLst/>
            </c:spPr>
            <c:extLst>
              <c:ext xmlns:c16="http://schemas.microsoft.com/office/drawing/2014/chart" uri="{C3380CC4-5D6E-409C-BE32-E72D297353CC}">
                <c16:uniqueId val="{00000001-5FFC-4B00-A846-3F996D108ED0}"/>
              </c:ext>
            </c:extLst>
          </c:dPt>
          <c:dPt>
            <c:idx val="1"/>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3-5FFC-4B00-A846-3F996D108ED0}"/>
              </c:ext>
            </c:extLst>
          </c:dPt>
          <c:dPt>
            <c:idx val="2"/>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5-5FFC-4B00-A846-3F996D108ED0}"/>
              </c:ext>
            </c:extLst>
          </c:dPt>
          <c:dPt>
            <c:idx val="3"/>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7-5FFC-4B00-A846-3F996D108ED0}"/>
              </c:ext>
            </c:extLst>
          </c:dPt>
          <c:dPt>
            <c:idx val="4"/>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9-5FFC-4B00-A846-3F996D108ED0}"/>
              </c:ext>
            </c:extLst>
          </c:dPt>
          <c:dPt>
            <c:idx val="5"/>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B-5FFC-4B00-A846-3F996D108ED0}"/>
              </c:ext>
            </c:extLst>
          </c:dPt>
          <c:dPt>
            <c:idx val="6"/>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D-5FFC-4B00-A846-3F996D108ED0}"/>
              </c:ext>
            </c:extLst>
          </c:dPt>
          <c:dLbls>
            <c:dLbl>
              <c:idx val="0"/>
              <c:layout>
                <c:manualLayout>
                  <c:x val="-0.22456649403936443"/>
                  <c:y val="0.10748821799959214"/>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FFC-4B00-A846-3F996D108ED0}"/>
                </c:ext>
              </c:extLst>
            </c:dLbl>
            <c:dLbl>
              <c:idx val="1"/>
              <c:layout>
                <c:manualLayout>
                  <c:x val="-0.10867157258853904"/>
                  <c:y val="-0.16371930345314648"/>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FFC-4B00-A846-3F996D108ED0}"/>
                </c:ext>
              </c:extLst>
            </c:dLbl>
            <c:dLbl>
              <c:idx val="2"/>
              <c:layout>
                <c:manualLayout>
                  <c:x val="0.19963459326105501"/>
                  <c:y val="-0.1635315652325306"/>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FFC-4B00-A846-3F996D108ED0}"/>
                </c:ext>
              </c:extLst>
            </c:dLbl>
            <c:dLbl>
              <c:idx val="3"/>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7-5FFC-4B00-A846-3F996D108ED0}"/>
                </c:ext>
              </c:extLst>
            </c:dLbl>
            <c:dLbl>
              <c:idx val="4"/>
              <c:layout>
                <c:manualLayout>
                  <c:x val="-0.11496802830074337"/>
                  <c:y val="7.702578895243024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FFC-4B00-A846-3F996D108ED0}"/>
                </c:ext>
              </c:extLst>
            </c:dLbl>
            <c:dLbl>
              <c:idx val="6"/>
              <c:layout>
                <c:manualLayout>
                  <c:x val="0.11476110189879188"/>
                  <c:y val="2.51718264550425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FFC-4B00-A846-3F996D108ED0}"/>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'31 December 2019'!$B$7:$B$13</c:f>
              <c:strCache>
                <c:ptCount val="7"/>
                <c:pt idx="0">
                  <c:v>PartnerRe</c:v>
                </c:pt>
                <c:pt idx="1">
                  <c:v>Ferrari</c:v>
                </c:pt>
                <c:pt idx="2">
                  <c:v>Fiat Chrysler Automobiles</c:v>
                </c:pt>
                <c:pt idx="3">
                  <c:v>CNH Industrial</c:v>
                </c:pt>
                <c:pt idx="4">
                  <c:v>Juventus Football Club</c:v>
                </c:pt>
                <c:pt idx="5">
                  <c:v>Other investments (b)</c:v>
                </c:pt>
                <c:pt idx="6">
                  <c:v>Other Assets </c:v>
                </c:pt>
              </c:strCache>
            </c:strRef>
          </c:cat>
          <c:val>
            <c:numRef>
              <c:f>'31 December 2019'!$D$7:$D$13</c:f>
              <c:numCache>
                <c:formatCode>#,##0</c:formatCode>
                <c:ptCount val="7"/>
                <c:pt idx="0">
                  <c:v>8011</c:v>
                </c:pt>
                <c:pt idx="1">
                  <c:v>6572</c:v>
                </c:pt>
                <c:pt idx="2">
                  <c:v>5930</c:v>
                </c:pt>
                <c:pt idx="3">
                  <c:v>3592</c:v>
                </c:pt>
                <c:pt idx="4">
                  <c:v>1058</c:v>
                </c:pt>
                <c:pt idx="5">
                  <c:v>583</c:v>
                </c:pt>
                <c:pt idx="6">
                  <c:v>956</c:v>
                </c:pt>
              </c:numCache>
            </c:numRef>
          </c:val>
          <c:extLst>
            <c:ext xmlns:c16="http://schemas.microsoft.com/office/drawing/2014/chart" uri="{C3380CC4-5D6E-409C-BE32-E72D297353CC}">
              <c16:uniqueId val="{0000000E-5FFC-4B00-A846-3F996D108ED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1-3E94-41FB-8A9D-8B26643C3A6E}"/>
              </c:ext>
            </c:extLst>
          </c:dPt>
          <c:dPt>
            <c:idx val="1"/>
            <c:bubble3D val="0"/>
            <c:spPr>
              <a:solidFill>
                <a:srgbClr val="002060"/>
              </a:solidFill>
              <a:ln w="19050">
                <a:solidFill>
                  <a:schemeClr val="lt1"/>
                </a:solidFill>
              </a:ln>
              <a:effectLst/>
            </c:spPr>
            <c:extLst>
              <c:ext xmlns:c16="http://schemas.microsoft.com/office/drawing/2014/chart" uri="{C3380CC4-5D6E-409C-BE32-E72D297353CC}">
                <c16:uniqueId val="{00000003-3E94-41FB-8A9D-8B26643C3A6E}"/>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3E94-41FB-8A9D-8B26643C3A6E}"/>
              </c:ext>
            </c:extLst>
          </c:dPt>
          <c:dPt>
            <c:idx val="3"/>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3E94-41FB-8A9D-8B26643C3A6E}"/>
              </c:ext>
            </c:extLst>
          </c:dPt>
          <c:dPt>
            <c:idx val="4"/>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9-3E94-41FB-8A9D-8B26643C3A6E}"/>
              </c:ext>
            </c:extLst>
          </c:dPt>
          <c:dPt>
            <c:idx val="5"/>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3E94-41FB-8A9D-8B26643C3A6E}"/>
              </c:ext>
            </c:extLst>
          </c:dPt>
          <c:dPt>
            <c:idx val="6"/>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0D-3E94-41FB-8A9D-8B26643C3A6E}"/>
              </c:ext>
            </c:extLst>
          </c:dPt>
          <c:dPt>
            <c:idx val="7"/>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11-3E94-41FB-8A9D-8B26643C3A6E}"/>
              </c:ext>
            </c:extLst>
          </c:dPt>
          <c:dPt>
            <c:idx val="8"/>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10-3E94-41FB-8A9D-8B26643C3A6E}"/>
              </c:ext>
            </c:extLst>
          </c:dPt>
          <c:dPt>
            <c:idx val="9"/>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F-3E94-41FB-8A9D-8B26643C3A6E}"/>
              </c:ext>
            </c:extLst>
          </c:dPt>
          <c:dLbls>
            <c:dLbl>
              <c:idx val="0"/>
              <c:layout>
                <c:manualLayout>
                  <c:x val="5.7157816064213211E-2"/>
                  <c:y val="0.22441527240959386"/>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E94-41FB-8A9D-8B26643C3A6E}"/>
                </c:ext>
              </c:extLst>
            </c:dLbl>
            <c:dLbl>
              <c:idx val="1"/>
              <c:layout>
                <c:manualLayout>
                  <c:x val="-0.17232311770613559"/>
                  <c:y val="7.6493862621556274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E94-41FB-8A9D-8B26643C3A6E}"/>
                </c:ext>
              </c:extLst>
            </c:dLbl>
            <c:dLbl>
              <c:idx val="2"/>
              <c:layout>
                <c:manualLayout>
                  <c:x val="-0.10542904724550536"/>
                  <c:y val="-0.16650603479465595"/>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E94-41FB-8A9D-8B26643C3A6E}"/>
                </c:ext>
              </c:extLst>
            </c:dLbl>
            <c:dLbl>
              <c:idx val="3"/>
              <c:layout>
                <c:manualLayout>
                  <c:x val="0.15797661545542094"/>
                  <c:y val="-0.11536043310213374"/>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E94-41FB-8A9D-8B26643C3A6E}"/>
                </c:ext>
              </c:extLst>
            </c:dLbl>
            <c:dLbl>
              <c:idx val="4"/>
              <c:layout>
                <c:manualLayout>
                  <c:x val="8.478837575030946E-3"/>
                  <c:y val="0.20477557866080726"/>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3E94-41FB-8A9D-8B26643C3A6E}"/>
                </c:ext>
              </c:extLst>
            </c:dLbl>
            <c:dLbl>
              <c:idx val="5"/>
              <c:layout>
                <c:manualLayout>
                  <c:x val="-1.0618873932439061E-2"/>
                  <c:y val="0.1639579858721166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3E94-41FB-8A9D-8B26643C3A6E}"/>
                </c:ext>
              </c:extLst>
            </c:dLbl>
            <c:dLbl>
              <c:idx val="6"/>
              <c:layout>
                <c:manualLayout>
                  <c:x val="3.0590438079519102E-3"/>
                  <c:y val="0.10286449272072679"/>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8662366579211659"/>
                      <c:h val="9.5872365588291764E-2"/>
                    </c:manualLayout>
                  </c15:layout>
                </c:ext>
                <c:ext xmlns:c16="http://schemas.microsoft.com/office/drawing/2014/chart" uri="{C3380CC4-5D6E-409C-BE32-E72D297353CC}">
                  <c16:uniqueId val="{0000000D-3E94-41FB-8A9D-8B26643C3A6E}"/>
                </c:ext>
              </c:extLst>
            </c:dLbl>
            <c:dLbl>
              <c:idx val="7"/>
              <c:layout>
                <c:manualLayout>
                  <c:x val="-8.0746728222535369E-2"/>
                  <c:y val="2.125221713347805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3E94-41FB-8A9D-8B26643C3A6E}"/>
                </c:ext>
              </c:extLst>
            </c:dLbl>
            <c:dLbl>
              <c:idx val="8"/>
              <c:layout>
                <c:manualLayout>
                  <c:x val="-2.7715419589402632E-2"/>
                  <c:y val="-5.660639593371101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0-3E94-41FB-8A9D-8B26643C3A6E}"/>
                </c:ext>
              </c:extLst>
            </c:dLbl>
            <c:dLbl>
              <c:idx val="9"/>
              <c:layout>
                <c:manualLayout>
                  <c:x val="7.7000922559499252E-2"/>
                  <c:y val="2.4091428845413657E-2"/>
                </c:manualLayout>
              </c:layout>
              <c:tx>
                <c:rich>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fld id="{1A6D48CF-BB4E-4EEC-820D-1DCF91D8A5C9}" type="CATEGORYNAME">
                      <a:rPr lang="en-US"/>
                      <a:pPr>
                        <a:defRPr sz="1400">
                          <a:solidFill>
                            <a:schemeClr val="bg1"/>
                          </a:solidFill>
                        </a:defRPr>
                      </a:pPr>
                      <a:t>[CATEGORY NAME]</a:t>
                    </a:fld>
                    <a:endParaRPr lang="en-US" baseline="0"/>
                  </a:p>
                  <a:p>
                    <a:pPr>
                      <a:defRPr sz="1400">
                        <a:solidFill>
                          <a:schemeClr val="bg1"/>
                        </a:solidFill>
                      </a:defRPr>
                    </a:pPr>
                    <a:r>
                      <a:rPr lang="en-US" baseline="0"/>
                      <a:t>3.5%</a:t>
                    </a:r>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F-3E94-41FB-8A9D-8B26643C3A6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'31 December 2020'!$B$76:$B$85</c:f>
              <c:strCache>
                <c:ptCount val="10"/>
                <c:pt idx="0">
                  <c:v>Ferrari</c:v>
                </c:pt>
                <c:pt idx="1">
                  <c:v>PartnerRe</c:v>
                </c:pt>
                <c:pt idx="2">
                  <c:v>Fiat Chrysler Automobiles</c:v>
                </c:pt>
                <c:pt idx="3">
                  <c:v>CNH Industrial</c:v>
                </c:pt>
                <c:pt idx="4">
                  <c:v>Juventus Football Club</c:v>
                </c:pt>
                <c:pt idx="5">
                  <c:v>The Economist Group</c:v>
                </c:pt>
                <c:pt idx="6">
                  <c:v>GEDI Gruppo Editoriale</c:v>
                </c:pt>
                <c:pt idx="7">
                  <c:v>SHANG XIA</c:v>
                </c:pt>
                <c:pt idx="8">
                  <c:v>Partnerships, Seeds &amp; other investments</c:v>
                </c:pt>
                <c:pt idx="9">
                  <c:v>Others</c:v>
                </c:pt>
              </c:strCache>
            </c:strRef>
          </c:cat>
          <c:val>
            <c:numRef>
              <c:f>'31 December 2020'!$C$76:$C$85</c:f>
              <c:numCache>
                <c:formatCode>#,##0</c:formatCode>
                <c:ptCount val="10"/>
                <c:pt idx="0">
                  <c:v>8383</c:v>
                </c:pt>
                <c:pt idx="1">
                  <c:v>6723</c:v>
                </c:pt>
                <c:pt idx="2">
                  <c:v>6588</c:v>
                </c:pt>
                <c:pt idx="3">
                  <c:v>3789</c:v>
                </c:pt>
                <c:pt idx="4">
                  <c:v>691</c:v>
                </c:pt>
                <c:pt idx="5">
                  <c:v>280</c:v>
                </c:pt>
                <c:pt idx="6">
                  <c:v>207</c:v>
                </c:pt>
                <c:pt idx="7">
                  <c:v>78</c:v>
                </c:pt>
                <c:pt idx="8">
                  <c:v>389</c:v>
                </c:pt>
                <c:pt idx="9">
                  <c:v>1023</c:v>
                </c:pt>
              </c:numCache>
            </c:numRef>
          </c:val>
          <c:extLst>
            <c:ext xmlns:c16="http://schemas.microsoft.com/office/drawing/2014/chart" uri="{C3380CC4-5D6E-409C-BE32-E72D297353CC}">
              <c16:uniqueId val="{0000000E-3E94-41FB-8A9D-8B26643C3A6E}"/>
            </c:ext>
          </c:extLst>
        </c:ser>
        <c:dLbls>
          <c:dLblPos val="bestFit"/>
          <c:showLegendKey val="0"/>
          <c:showVal val="1"/>
          <c:showCatName val="0"/>
          <c:showSerName val="0"/>
          <c:showPercent val="0"/>
          <c:showBubbleSize val="0"/>
          <c:showLeaderLines val="1"/>
        </c:dLbls>
        <c:firstSliceAng val="287"/>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882098</xdr:colOff>
      <xdr:row>31</xdr:row>
      <xdr:rowOff>98565</xdr:rowOff>
    </xdr:from>
    <xdr:to>
      <xdr:col>4</xdr:col>
      <xdr:colOff>1725543</xdr:colOff>
      <xdr:row>58</xdr:row>
      <xdr:rowOff>96632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517070</xdr:colOff>
      <xdr:row>37</xdr:row>
      <xdr:rowOff>190502</xdr:rowOff>
    </xdr:from>
    <xdr:to>
      <xdr:col>5</xdr:col>
      <xdr:colOff>437794</xdr:colOff>
      <xdr:row>69</xdr:row>
      <xdr:rowOff>81645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76:C85" headerRowCount="0" totalsRowShown="0">
  <tableColumns count="2">
    <tableColumn id="1" name="Column1"/>
    <tableColumn id="2" name="value in US$"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6"/>
  <sheetViews>
    <sheetView showGridLines="0" zoomScale="50" zoomScaleNormal="50" workbookViewId="0">
      <selection activeCell="G49" sqref="G49"/>
    </sheetView>
  </sheetViews>
  <sheetFormatPr defaultRowHeight="15" x14ac:dyDescent="0.25"/>
  <cols>
    <col min="2" max="2" width="48.140625" customWidth="1"/>
    <col min="3" max="3" width="17.85546875" style="33" bestFit="1" customWidth="1"/>
    <col min="4" max="4" width="15.5703125" style="33" customWidth="1"/>
    <col min="5" max="5" width="64.5703125" style="21" bestFit="1" customWidth="1"/>
    <col min="7" max="7" width="48.140625" customWidth="1"/>
    <col min="8" max="8" width="17.85546875" style="33" bestFit="1" customWidth="1"/>
    <col min="9" max="9" width="15.5703125" style="33" customWidth="1"/>
    <col min="10" max="10" width="64.5703125" style="21" bestFit="1" customWidth="1"/>
  </cols>
  <sheetData>
    <row r="2" spans="2:10" ht="18" x14ac:dyDescent="0.25">
      <c r="B2" s="38" t="s">
        <v>15</v>
      </c>
      <c r="C2" s="23"/>
      <c r="D2" s="24"/>
      <c r="E2" s="14"/>
      <c r="G2" s="10"/>
      <c r="H2" s="23"/>
      <c r="I2" s="24"/>
      <c r="J2" s="14"/>
    </row>
    <row r="3" spans="2:10" x14ac:dyDescent="0.25">
      <c r="B3" s="1"/>
      <c r="C3" s="25"/>
      <c r="D3" s="25"/>
      <c r="E3" s="15"/>
      <c r="G3" s="1"/>
      <c r="H3" s="25"/>
      <c r="I3" s="25"/>
      <c r="J3" s="15"/>
    </row>
    <row r="4" spans="2:10" ht="14.45" customHeight="1" x14ac:dyDescent="0.25">
      <c r="B4" s="51" t="s">
        <v>18</v>
      </c>
      <c r="C4" s="53" t="s">
        <v>0</v>
      </c>
      <c r="D4" s="47" t="s">
        <v>29</v>
      </c>
      <c r="E4" s="49" t="s">
        <v>1</v>
      </c>
      <c r="G4" s="51" t="s">
        <v>16</v>
      </c>
      <c r="H4" s="53" t="s">
        <v>0</v>
      </c>
      <c r="I4" s="47" t="s">
        <v>29</v>
      </c>
      <c r="J4" s="49" t="s">
        <v>1</v>
      </c>
    </row>
    <row r="5" spans="2:10" ht="14.45" customHeight="1" x14ac:dyDescent="0.25">
      <c r="B5" s="52"/>
      <c r="C5" s="54"/>
      <c r="D5" s="48"/>
      <c r="E5" s="50"/>
      <c r="G5" s="52"/>
      <c r="H5" s="54"/>
      <c r="I5" s="48"/>
      <c r="J5" s="50"/>
    </row>
    <row r="6" spans="2:10" ht="20.100000000000001" customHeight="1" x14ac:dyDescent="0.25">
      <c r="B6" s="2" t="s">
        <v>2</v>
      </c>
      <c r="C6" s="26"/>
      <c r="D6" s="3">
        <f>SUM(D7:D12)</f>
        <v>25746</v>
      </c>
      <c r="E6" s="16"/>
      <c r="G6" s="2" t="s">
        <v>2</v>
      </c>
      <c r="H6" s="26"/>
      <c r="I6" s="3">
        <f>SUM(I7:I12)</f>
        <v>28923</v>
      </c>
      <c r="J6" s="16"/>
    </row>
    <row r="7" spans="2:10" ht="20.100000000000001" customHeight="1" x14ac:dyDescent="0.25">
      <c r="B7" s="4" t="s">
        <v>3</v>
      </c>
      <c r="C7" s="27">
        <v>1</v>
      </c>
      <c r="D7" s="6">
        <v>8011</v>
      </c>
      <c r="E7" s="5" t="s">
        <v>23</v>
      </c>
      <c r="G7" s="4" t="s">
        <v>3</v>
      </c>
      <c r="H7" s="27">
        <f>C7</f>
        <v>1</v>
      </c>
      <c r="I7" s="6">
        <v>9000</v>
      </c>
      <c r="J7" s="5" t="s">
        <v>23</v>
      </c>
    </row>
    <row r="8" spans="2:10" ht="20.100000000000001" customHeight="1" x14ac:dyDescent="0.25">
      <c r="B8" s="4" t="s">
        <v>4</v>
      </c>
      <c r="C8" s="27">
        <v>0.2291</v>
      </c>
      <c r="D8" s="6">
        <v>6572</v>
      </c>
      <c r="E8" s="5" t="s">
        <v>5</v>
      </c>
      <c r="G8" s="4" t="s">
        <v>4</v>
      </c>
      <c r="H8" s="27">
        <f t="shared" ref="H8:H11" si="0">C8</f>
        <v>0.2291</v>
      </c>
      <c r="I8" s="6">
        <v>7383</v>
      </c>
      <c r="J8" s="5" t="s">
        <v>5</v>
      </c>
    </row>
    <row r="9" spans="2:10" ht="20.100000000000001" customHeight="1" x14ac:dyDescent="0.25">
      <c r="B9" s="4" t="s">
        <v>6</v>
      </c>
      <c r="C9" s="27">
        <v>0.28670000000000001</v>
      </c>
      <c r="D9" s="6">
        <v>5930</v>
      </c>
      <c r="E9" s="5" t="s">
        <v>5</v>
      </c>
      <c r="G9" s="4" t="s">
        <v>6</v>
      </c>
      <c r="H9" s="27">
        <f t="shared" si="0"/>
        <v>0.28670000000000001</v>
      </c>
      <c r="I9" s="6">
        <v>6661</v>
      </c>
      <c r="J9" s="5" t="s">
        <v>5</v>
      </c>
    </row>
    <row r="10" spans="2:10" ht="20.100000000000001" customHeight="1" x14ac:dyDescent="0.25">
      <c r="B10" s="4" t="s">
        <v>7</v>
      </c>
      <c r="C10" s="27">
        <v>0.26889999999999997</v>
      </c>
      <c r="D10" s="6">
        <v>3592</v>
      </c>
      <c r="E10" s="5" t="s">
        <v>5</v>
      </c>
      <c r="G10" s="4" t="s">
        <v>7</v>
      </c>
      <c r="H10" s="27">
        <f t="shared" si="0"/>
        <v>0.26889999999999997</v>
      </c>
      <c r="I10" s="6">
        <v>4036</v>
      </c>
      <c r="J10" s="5" t="s">
        <v>5</v>
      </c>
    </row>
    <row r="11" spans="2:10" ht="20.100000000000001" customHeight="1" x14ac:dyDescent="0.25">
      <c r="B11" s="4" t="s">
        <v>8</v>
      </c>
      <c r="C11" s="27">
        <v>0.63770000000000004</v>
      </c>
      <c r="D11" s="6">
        <v>1058</v>
      </c>
      <c r="E11" s="5" t="s">
        <v>5</v>
      </c>
      <c r="G11" s="4" t="s">
        <v>8</v>
      </c>
      <c r="H11" s="27">
        <f t="shared" si="0"/>
        <v>0.63770000000000004</v>
      </c>
      <c r="I11" s="6">
        <v>1188</v>
      </c>
      <c r="J11" s="5" t="s">
        <v>5</v>
      </c>
    </row>
    <row r="12" spans="2:10" ht="20.100000000000001" customHeight="1" x14ac:dyDescent="0.25">
      <c r="B12" s="4" t="s">
        <v>20</v>
      </c>
      <c r="C12" s="28"/>
      <c r="D12" s="6">
        <v>583</v>
      </c>
      <c r="E12" s="7" t="s">
        <v>9</v>
      </c>
      <c r="G12" s="4" t="s">
        <v>20</v>
      </c>
      <c r="H12" s="28"/>
      <c r="I12" s="6">
        <v>655</v>
      </c>
      <c r="J12" s="7" t="s">
        <v>9</v>
      </c>
    </row>
    <row r="13" spans="2:10" ht="20.100000000000001" customHeight="1" x14ac:dyDescent="0.25">
      <c r="B13" s="2" t="s">
        <v>10</v>
      </c>
      <c r="C13" s="26"/>
      <c r="D13" s="3">
        <f>SUM(D14:D15)</f>
        <v>956</v>
      </c>
      <c r="E13" s="16"/>
      <c r="G13" s="2" t="s">
        <v>10</v>
      </c>
      <c r="H13" s="26"/>
      <c r="I13" s="3">
        <f>SUM(I14:I15)</f>
        <v>1074</v>
      </c>
      <c r="J13" s="16"/>
    </row>
    <row r="14" spans="2:10" ht="20.100000000000001" customHeight="1" x14ac:dyDescent="0.25">
      <c r="B14" s="4" t="s">
        <v>11</v>
      </c>
      <c r="C14" s="29"/>
      <c r="D14" s="6">
        <v>789</v>
      </c>
      <c r="E14" s="17"/>
      <c r="G14" s="4" t="s">
        <v>11</v>
      </c>
      <c r="H14" s="29"/>
      <c r="I14" s="6">
        <v>886</v>
      </c>
      <c r="J14" s="17"/>
    </row>
    <row r="15" spans="2:10" ht="20.100000000000001" customHeight="1" x14ac:dyDescent="0.25">
      <c r="B15" s="4" t="s">
        <v>21</v>
      </c>
      <c r="C15" s="29"/>
      <c r="D15" s="6">
        <v>167</v>
      </c>
      <c r="E15" s="17"/>
      <c r="G15" s="4" t="s">
        <v>21</v>
      </c>
      <c r="H15" s="29"/>
      <c r="I15" s="6">
        <v>188</v>
      </c>
      <c r="J15" s="17"/>
    </row>
    <row r="16" spans="2:10" ht="20.100000000000001" customHeight="1" thickBot="1" x14ac:dyDescent="0.3">
      <c r="B16" s="8" t="s">
        <v>12</v>
      </c>
      <c r="C16" s="30"/>
      <c r="D16" s="9">
        <f>D6+D13</f>
        <v>26702</v>
      </c>
      <c r="E16" s="18"/>
      <c r="G16" s="8" t="s">
        <v>12</v>
      </c>
      <c r="H16" s="30"/>
      <c r="I16" s="9">
        <f>I6+I13</f>
        <v>29997</v>
      </c>
      <c r="J16" s="18"/>
    </row>
    <row r="17" spans="2:10" ht="20.100000000000001" customHeight="1" x14ac:dyDescent="0.25">
      <c r="B17" s="10" t="s">
        <v>13</v>
      </c>
      <c r="C17" s="31"/>
      <c r="D17" s="11">
        <v>-3420</v>
      </c>
      <c r="E17" s="19"/>
      <c r="G17" s="10" t="s">
        <v>13</v>
      </c>
      <c r="H17" s="31"/>
      <c r="I17" s="11">
        <v>-3842</v>
      </c>
      <c r="J17" s="19"/>
    </row>
    <row r="18" spans="2:10" ht="20.100000000000001" customHeight="1" thickBot="1" x14ac:dyDescent="0.3">
      <c r="B18" s="8" t="s">
        <v>14</v>
      </c>
      <c r="C18" s="30"/>
      <c r="D18" s="9">
        <f>D16+D17</f>
        <v>23282</v>
      </c>
      <c r="E18" s="18"/>
      <c r="G18" s="8" t="s">
        <v>14</v>
      </c>
      <c r="H18" s="30"/>
      <c r="I18" s="9">
        <f>I16+I17</f>
        <v>26155</v>
      </c>
      <c r="J18" s="18"/>
    </row>
    <row r="19" spans="2:10" ht="20.100000000000001" customHeight="1" x14ac:dyDescent="0.25">
      <c r="B19" s="34" t="s">
        <v>17</v>
      </c>
      <c r="C19" s="35"/>
      <c r="D19" s="36">
        <v>236.121668</v>
      </c>
      <c r="E19" s="37"/>
      <c r="G19" s="34" t="s">
        <v>17</v>
      </c>
      <c r="H19" s="35"/>
      <c r="I19" s="36">
        <v>236.121668</v>
      </c>
      <c r="J19" s="37"/>
    </row>
    <row r="20" spans="2:10" ht="20.100000000000001" customHeight="1" thickBot="1" x14ac:dyDescent="0.3">
      <c r="B20" s="12" t="s">
        <v>22</v>
      </c>
      <c r="C20" s="32"/>
      <c r="D20" s="13">
        <f>D18/D19</f>
        <v>98.601709013846204</v>
      </c>
      <c r="E20" s="20"/>
      <c r="G20" s="12" t="s">
        <v>22</v>
      </c>
      <c r="H20" s="32"/>
      <c r="I20" s="13">
        <f>I18/I19</f>
        <v>110.76916498828054</v>
      </c>
      <c r="J20" s="20"/>
    </row>
    <row r="21" spans="2:10" ht="20.100000000000001" customHeight="1" x14ac:dyDescent="0.25"/>
    <row r="22" spans="2:10" x14ac:dyDescent="0.25">
      <c r="B22" s="46" t="s">
        <v>25</v>
      </c>
      <c r="C22" s="46"/>
      <c r="D22" s="46"/>
      <c r="E22" s="46"/>
      <c r="F22" s="22"/>
      <c r="G22" s="46" t="s">
        <v>25</v>
      </c>
      <c r="H22" s="46"/>
      <c r="I22" s="46"/>
      <c r="J22" s="46"/>
    </row>
    <row r="23" spans="2:10" ht="70.5" customHeight="1" x14ac:dyDescent="0.25">
      <c r="B23" s="46" t="s">
        <v>28</v>
      </c>
      <c r="C23" s="46"/>
      <c r="D23" s="46"/>
      <c r="E23" s="46"/>
      <c r="F23" s="22"/>
      <c r="G23" s="46" t="s">
        <v>27</v>
      </c>
      <c r="H23" s="46"/>
      <c r="I23" s="46"/>
      <c r="J23" s="46"/>
    </row>
    <row r="24" spans="2:10" ht="21.95" customHeight="1" x14ac:dyDescent="0.25">
      <c r="B24" s="46" t="s">
        <v>24</v>
      </c>
      <c r="C24" s="46"/>
      <c r="D24" s="46"/>
      <c r="E24" s="46"/>
      <c r="F24" s="22"/>
      <c r="G24" s="46" t="str">
        <f>B24</f>
        <v>(c) Treasury stock includes shares held in treasury before the share buyback program launched on 14 November 2018.</v>
      </c>
      <c r="H24" s="46"/>
      <c r="I24" s="46"/>
      <c r="J24" s="46"/>
    </row>
    <row r="25" spans="2:10" ht="38.1" customHeight="1" x14ac:dyDescent="0.25">
      <c r="B25" s="46" t="s">
        <v>26</v>
      </c>
      <c r="C25" s="46"/>
      <c r="D25" s="46"/>
      <c r="E25" s="46"/>
      <c r="G25" s="46" t="s">
        <v>26</v>
      </c>
      <c r="H25" s="46"/>
      <c r="I25" s="46"/>
      <c r="J25" s="46"/>
    </row>
    <row r="26" spans="2:10" ht="27" customHeight="1" x14ac:dyDescent="0.25"/>
    <row r="29" spans="2:10" ht="20.100000000000001" customHeight="1" x14ac:dyDescent="0.25">
      <c r="B29" s="38" t="s">
        <v>19</v>
      </c>
    </row>
    <row r="30" spans="2:10" ht="20.100000000000001" customHeight="1" x14ac:dyDescent="0.25"/>
    <row r="31" spans="2:10" ht="20.100000000000001" customHeight="1" x14ac:dyDescent="0.25"/>
    <row r="32" spans="2:10" ht="20.100000000000001" customHeight="1" x14ac:dyDescent="0.25"/>
    <row r="33" spans="6:6" ht="20.100000000000001" customHeight="1" x14ac:dyDescent="0.25"/>
    <row r="34" spans="6:6" ht="20.100000000000001" customHeight="1" x14ac:dyDescent="0.25"/>
    <row r="35" spans="6:6" ht="20.100000000000001" customHeight="1" x14ac:dyDescent="0.25"/>
    <row r="36" spans="6:6" ht="20.100000000000001" customHeight="1" x14ac:dyDescent="0.25"/>
    <row r="37" spans="6:6" ht="20.100000000000001" customHeight="1" x14ac:dyDescent="0.25"/>
    <row r="38" spans="6:6" ht="20.100000000000001" customHeight="1" x14ac:dyDescent="0.25"/>
    <row r="39" spans="6:6" ht="20.100000000000001" customHeight="1" x14ac:dyDescent="0.25"/>
    <row r="40" spans="6:6" ht="20.100000000000001" customHeight="1" x14ac:dyDescent="0.25"/>
    <row r="41" spans="6:6" ht="20.100000000000001" customHeight="1" x14ac:dyDescent="0.25"/>
    <row r="42" spans="6:6" ht="20.100000000000001" customHeight="1" x14ac:dyDescent="0.25"/>
    <row r="44" spans="6:6" ht="44.1" customHeight="1" x14ac:dyDescent="0.25">
      <c r="F44" s="22"/>
    </row>
    <row r="45" spans="6:6" ht="23.1" customHeight="1" x14ac:dyDescent="0.25">
      <c r="F45" s="22"/>
    </row>
    <row r="46" spans="6:6" ht="31.5" customHeight="1" x14ac:dyDescent="0.25">
      <c r="F46" s="22"/>
    </row>
  </sheetData>
  <mergeCells count="16">
    <mergeCell ref="B24:E24"/>
    <mergeCell ref="G24:J24"/>
    <mergeCell ref="B25:E25"/>
    <mergeCell ref="G25:J25"/>
    <mergeCell ref="I4:I5"/>
    <mergeCell ref="J4:J5"/>
    <mergeCell ref="B22:E22"/>
    <mergeCell ref="G22:J22"/>
    <mergeCell ref="B23:E23"/>
    <mergeCell ref="G23:J23"/>
    <mergeCell ref="B4:B5"/>
    <mergeCell ref="C4:C5"/>
    <mergeCell ref="D4:D5"/>
    <mergeCell ref="E4:E5"/>
    <mergeCell ref="G4:G5"/>
    <mergeCell ref="H4:H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5"/>
  <sheetViews>
    <sheetView showGridLines="0" tabSelected="1" topLeftCell="A46" zoomScale="70" zoomScaleNormal="70" workbookViewId="0">
      <selection activeCell="B71" sqref="B71"/>
    </sheetView>
  </sheetViews>
  <sheetFormatPr defaultRowHeight="15" outlineLevelRow="1" x14ac:dyDescent="0.25"/>
  <cols>
    <col min="2" max="2" width="48.140625" customWidth="1"/>
    <col min="3" max="3" width="17.85546875" style="33" bestFit="1" customWidth="1"/>
    <col min="4" max="4" width="15.5703125" style="33" customWidth="1"/>
    <col min="5" max="5" width="64.5703125" style="21" bestFit="1" customWidth="1"/>
    <col min="7" max="7" width="48.140625" customWidth="1"/>
    <col min="8" max="8" width="17.85546875" style="33" bestFit="1" customWidth="1"/>
    <col min="9" max="9" width="15.5703125" style="33" customWidth="1"/>
    <col min="10" max="10" width="64.5703125" style="21" bestFit="1" customWidth="1"/>
  </cols>
  <sheetData>
    <row r="2" spans="2:10" ht="18" x14ac:dyDescent="0.25">
      <c r="B2" s="38" t="s">
        <v>15</v>
      </c>
      <c r="C2" s="23"/>
      <c r="D2" s="24"/>
      <c r="E2" s="14"/>
      <c r="G2" s="10"/>
      <c r="H2" s="23"/>
      <c r="I2" s="24"/>
      <c r="J2" s="14"/>
    </row>
    <row r="3" spans="2:10" x14ac:dyDescent="0.25">
      <c r="B3" s="1"/>
      <c r="C3" s="25"/>
      <c r="D3" s="25"/>
      <c r="E3" s="15"/>
      <c r="G3" s="1"/>
      <c r="H3" s="25"/>
      <c r="I3" s="25"/>
      <c r="J3" s="15"/>
    </row>
    <row r="4" spans="2:10" ht="14.45" customHeight="1" x14ac:dyDescent="0.25">
      <c r="B4" s="51" t="s">
        <v>18</v>
      </c>
      <c r="C4" s="53" t="s">
        <v>0</v>
      </c>
      <c r="D4" s="47">
        <v>44196</v>
      </c>
      <c r="E4" s="49" t="s">
        <v>1</v>
      </c>
      <c r="G4" s="51" t="s">
        <v>16</v>
      </c>
      <c r="H4" s="53" t="str">
        <f>C4</f>
        <v>Ownership %</v>
      </c>
      <c r="I4" s="47">
        <f t="shared" ref="I4" si="0">D4</f>
        <v>44196</v>
      </c>
      <c r="J4" s="53" t="str">
        <f>E4</f>
        <v>Valuation methodology</v>
      </c>
    </row>
    <row r="5" spans="2:10" ht="14.45" customHeight="1" x14ac:dyDescent="0.25">
      <c r="B5" s="52"/>
      <c r="C5" s="54"/>
      <c r="D5" s="48"/>
      <c r="E5" s="50"/>
      <c r="G5" s="52"/>
      <c r="H5" s="54"/>
      <c r="I5" s="48"/>
      <c r="J5" s="54"/>
    </row>
    <row r="6" spans="2:10" ht="20.100000000000001" customHeight="1" x14ac:dyDescent="0.25">
      <c r="B6" s="2" t="s">
        <v>2</v>
      </c>
      <c r="C6" s="26"/>
      <c r="D6" s="3">
        <f>SUM(D8:D18)</f>
        <v>27128</v>
      </c>
      <c r="E6" s="16"/>
      <c r="G6" s="2" t="str">
        <f>B6</f>
        <v>Investments</v>
      </c>
      <c r="H6" s="26"/>
      <c r="I6" s="3">
        <f>SUM(I8:I18)</f>
        <v>33288</v>
      </c>
      <c r="J6" s="16"/>
    </row>
    <row r="7" spans="2:10" ht="20.100000000000001" customHeight="1" x14ac:dyDescent="0.25">
      <c r="B7" s="39" t="s">
        <v>35</v>
      </c>
      <c r="C7" s="29"/>
      <c r="D7" s="6">
        <f>SUM(D8:D15)</f>
        <v>26739</v>
      </c>
      <c r="E7" s="17"/>
      <c r="G7" s="39" t="str">
        <f t="shared" ref="G7:G25" si="1">B7</f>
        <v>Companies</v>
      </c>
      <c r="H7" s="29"/>
      <c r="I7" s="6">
        <f>SUM(I8:I15)</f>
        <v>32811</v>
      </c>
      <c r="J7" s="17"/>
    </row>
    <row r="8" spans="2:10" ht="20.100000000000001" customHeight="1" x14ac:dyDescent="0.25">
      <c r="B8" s="4" t="s">
        <v>4</v>
      </c>
      <c r="C8" s="27">
        <v>0.2291</v>
      </c>
      <c r="D8" s="40">
        <v>8383</v>
      </c>
      <c r="E8" s="5" t="s">
        <v>5</v>
      </c>
      <c r="G8" s="4" t="str">
        <f t="shared" si="1"/>
        <v>Ferrari</v>
      </c>
      <c r="H8" s="27">
        <f t="shared" ref="H8:H15" si="2">C8</f>
        <v>0.2291</v>
      </c>
      <c r="I8" s="40">
        <v>10286</v>
      </c>
      <c r="J8" s="5" t="str">
        <f t="shared" ref="J8:J18" si="3">E8</f>
        <v>Official market price</v>
      </c>
    </row>
    <row r="9" spans="2:10" ht="20.100000000000001" customHeight="1" x14ac:dyDescent="0.25">
      <c r="B9" s="4" t="s">
        <v>3</v>
      </c>
      <c r="C9" s="27">
        <v>1</v>
      </c>
      <c r="D9" s="40">
        <v>6723</v>
      </c>
      <c r="E9" s="5" t="s">
        <v>23</v>
      </c>
      <c r="G9" s="4" t="str">
        <f t="shared" si="1"/>
        <v>PartnerRe</v>
      </c>
      <c r="H9" s="27">
        <f t="shared" si="2"/>
        <v>1</v>
      </c>
      <c r="I9" s="40">
        <v>8250</v>
      </c>
      <c r="J9" s="5" t="str">
        <f t="shared" si="3"/>
        <v>Fair value (a)</v>
      </c>
    </row>
    <row r="10" spans="2:10" ht="20.100000000000001" customHeight="1" x14ac:dyDescent="0.25">
      <c r="B10" s="4" t="s">
        <v>6</v>
      </c>
      <c r="C10" s="27">
        <v>0.28539999999999999</v>
      </c>
      <c r="D10" s="40">
        <v>6588</v>
      </c>
      <c r="E10" s="5" t="s">
        <v>5</v>
      </c>
      <c r="G10" s="4" t="str">
        <f t="shared" si="1"/>
        <v>Fiat Chrysler Automobiles</v>
      </c>
      <c r="H10" s="27">
        <f t="shared" si="2"/>
        <v>0.28539999999999999</v>
      </c>
      <c r="I10" s="40">
        <v>8085</v>
      </c>
      <c r="J10" s="5" t="str">
        <f t="shared" si="3"/>
        <v>Official market price</v>
      </c>
    </row>
    <row r="11" spans="2:10" ht="20.100000000000001" customHeight="1" x14ac:dyDescent="0.25">
      <c r="B11" s="4" t="s">
        <v>7</v>
      </c>
      <c r="C11" s="27">
        <v>0.26889999999999997</v>
      </c>
      <c r="D11" s="40">
        <v>3789</v>
      </c>
      <c r="E11" s="5" t="s">
        <v>5</v>
      </c>
      <c r="G11" s="4" t="str">
        <f t="shared" si="1"/>
        <v>CNH Industrial</v>
      </c>
      <c r="H11" s="27">
        <f t="shared" si="2"/>
        <v>0.26889999999999997</v>
      </c>
      <c r="I11" s="40">
        <v>4649</v>
      </c>
      <c r="J11" s="5" t="str">
        <f t="shared" si="3"/>
        <v>Official market price</v>
      </c>
    </row>
    <row r="12" spans="2:10" ht="20.100000000000001" customHeight="1" x14ac:dyDescent="0.25">
      <c r="B12" s="4" t="s">
        <v>8</v>
      </c>
      <c r="C12" s="27">
        <v>0.63770000000000004</v>
      </c>
      <c r="D12" s="40">
        <v>691</v>
      </c>
      <c r="E12" s="5" t="s">
        <v>5</v>
      </c>
      <c r="G12" s="4" t="str">
        <f t="shared" si="1"/>
        <v>Juventus Football Club</v>
      </c>
      <c r="H12" s="27">
        <f t="shared" si="2"/>
        <v>0.63770000000000004</v>
      </c>
      <c r="I12" s="40">
        <v>848</v>
      </c>
      <c r="J12" s="5" t="str">
        <f t="shared" si="3"/>
        <v>Official market price</v>
      </c>
    </row>
    <row r="13" spans="2:10" ht="20.100000000000001" customHeight="1" x14ac:dyDescent="0.25">
      <c r="B13" s="4" t="s">
        <v>30</v>
      </c>
      <c r="C13" s="27">
        <v>0.434</v>
      </c>
      <c r="D13" s="40">
        <v>280</v>
      </c>
      <c r="E13" s="5" t="s">
        <v>33</v>
      </c>
      <c r="G13" s="4" t="str">
        <f t="shared" si="1"/>
        <v>The Economist Group</v>
      </c>
      <c r="H13" s="27">
        <f t="shared" si="2"/>
        <v>0.434</v>
      </c>
      <c r="I13" s="40">
        <v>343</v>
      </c>
      <c r="J13" s="5" t="str">
        <f t="shared" si="3"/>
        <v>Fair value</v>
      </c>
    </row>
    <row r="14" spans="2:10" ht="20.100000000000001" customHeight="1" x14ac:dyDescent="0.25">
      <c r="B14" s="4" t="s">
        <v>31</v>
      </c>
      <c r="C14" s="27">
        <v>0.8962</v>
      </c>
      <c r="D14" s="40">
        <v>207</v>
      </c>
      <c r="E14" s="5" t="s">
        <v>33</v>
      </c>
      <c r="G14" s="4" t="str">
        <f t="shared" si="1"/>
        <v>GEDI Gruppo Editoriale (b)</v>
      </c>
      <c r="H14" s="27">
        <f t="shared" si="2"/>
        <v>0.8962</v>
      </c>
      <c r="I14" s="40">
        <v>254</v>
      </c>
      <c r="J14" s="5" t="str">
        <f t="shared" si="3"/>
        <v>Fair value</v>
      </c>
    </row>
    <row r="15" spans="2:10" ht="20.100000000000001" customHeight="1" x14ac:dyDescent="0.25">
      <c r="B15" s="4" t="s">
        <v>32</v>
      </c>
      <c r="C15" s="27">
        <v>0.77300000000000002</v>
      </c>
      <c r="D15" s="40">
        <v>78</v>
      </c>
      <c r="E15" s="5" t="s">
        <v>33</v>
      </c>
      <c r="G15" s="4" t="str">
        <f t="shared" si="1"/>
        <v>SHANG XIA</v>
      </c>
      <c r="H15" s="27">
        <f t="shared" si="2"/>
        <v>0.77300000000000002</v>
      </c>
      <c r="I15" s="40">
        <v>96</v>
      </c>
      <c r="J15" s="5" t="str">
        <f t="shared" si="3"/>
        <v>Fair value</v>
      </c>
    </row>
    <row r="16" spans="2:10" ht="20.100000000000001" customHeight="1" x14ac:dyDescent="0.25">
      <c r="B16" s="39" t="s">
        <v>51</v>
      </c>
      <c r="C16" s="27"/>
      <c r="D16" s="40">
        <v>202</v>
      </c>
      <c r="E16" s="5" t="s">
        <v>33</v>
      </c>
      <c r="G16" s="39" t="str">
        <f t="shared" si="1"/>
        <v>Partnerships (c)</v>
      </c>
      <c r="H16" s="27"/>
      <c r="I16" s="40">
        <v>248</v>
      </c>
      <c r="J16" s="5" t="str">
        <f t="shared" si="3"/>
        <v>Fair value</v>
      </c>
    </row>
    <row r="17" spans="2:10" ht="20.100000000000001" customHeight="1" x14ac:dyDescent="0.25">
      <c r="B17" s="39" t="s">
        <v>52</v>
      </c>
      <c r="C17" s="27"/>
      <c r="D17" s="40">
        <v>114</v>
      </c>
      <c r="E17" s="5" t="s">
        <v>33</v>
      </c>
      <c r="G17" s="39" t="str">
        <f t="shared" si="1"/>
        <v>Seeds (d)</v>
      </c>
      <c r="H17" s="27"/>
      <c r="I17" s="40">
        <v>140</v>
      </c>
      <c r="J17" s="5" t="str">
        <f t="shared" si="3"/>
        <v>Fair value</v>
      </c>
    </row>
    <row r="18" spans="2:10" ht="20.100000000000001" customHeight="1" x14ac:dyDescent="0.25">
      <c r="B18" s="39" t="s">
        <v>53</v>
      </c>
      <c r="C18" s="28"/>
      <c r="D18" s="40">
        <v>73</v>
      </c>
      <c r="E18" s="7" t="s">
        <v>34</v>
      </c>
      <c r="G18" s="39" t="str">
        <f t="shared" si="1"/>
        <v>Other investments (e)</v>
      </c>
      <c r="H18" s="28"/>
      <c r="I18" s="40">
        <v>89</v>
      </c>
      <c r="J18" s="5" t="str">
        <f t="shared" si="3"/>
        <v>Fair value/ Official market price</v>
      </c>
    </row>
    <row r="19" spans="2:10" ht="20.100000000000001" customHeight="1" x14ac:dyDescent="0.25">
      <c r="B19" s="2" t="s">
        <v>10</v>
      </c>
      <c r="C19" s="26"/>
      <c r="D19" s="3">
        <f>SUM(D20:D21)</f>
        <v>1023</v>
      </c>
      <c r="E19" s="16"/>
      <c r="G19" s="2" t="str">
        <f t="shared" si="1"/>
        <v xml:space="preserve">Other Assets </v>
      </c>
      <c r="H19" s="26"/>
      <c r="I19" s="3">
        <f>SUM(I20:I21)</f>
        <v>1256</v>
      </c>
      <c r="J19" s="16"/>
    </row>
    <row r="20" spans="2:10" ht="20.100000000000001" customHeight="1" x14ac:dyDescent="0.25">
      <c r="B20" s="4" t="s">
        <v>11</v>
      </c>
      <c r="C20" s="29"/>
      <c r="D20" s="40">
        <v>859</v>
      </c>
      <c r="E20" s="17"/>
      <c r="G20" s="4" t="str">
        <f t="shared" si="1"/>
        <v>Cash and cash equivalents and Financial assets</v>
      </c>
      <c r="H20" s="29"/>
      <c r="I20" s="40">
        <v>1054</v>
      </c>
      <c r="J20" s="17"/>
    </row>
    <row r="21" spans="2:10" ht="20.100000000000001" customHeight="1" x14ac:dyDescent="0.25">
      <c r="B21" s="4" t="s">
        <v>50</v>
      </c>
      <c r="C21" s="29"/>
      <c r="D21" s="40">
        <v>164</v>
      </c>
      <c r="E21" s="17"/>
      <c r="G21" s="4" t="str">
        <f t="shared" si="1"/>
        <v>Treasury stock (f)</v>
      </c>
      <c r="H21" s="29"/>
      <c r="I21" s="40">
        <v>202</v>
      </c>
      <c r="J21" s="17"/>
    </row>
    <row r="22" spans="2:10" ht="20.100000000000001" customHeight="1" thickBot="1" x14ac:dyDescent="0.3">
      <c r="B22" s="8" t="s">
        <v>12</v>
      </c>
      <c r="C22" s="30"/>
      <c r="D22" s="9">
        <f>D6+D19</f>
        <v>28151</v>
      </c>
      <c r="E22" s="18"/>
      <c r="G22" s="8" t="str">
        <f t="shared" si="1"/>
        <v>Gross Asset Value</v>
      </c>
      <c r="H22" s="30"/>
      <c r="I22" s="9">
        <f>I6+I19</f>
        <v>34544</v>
      </c>
      <c r="J22" s="18"/>
    </row>
    <row r="23" spans="2:10" ht="20.100000000000001" customHeight="1" x14ac:dyDescent="0.25">
      <c r="B23" s="10" t="s">
        <v>13</v>
      </c>
      <c r="C23" s="31"/>
      <c r="D23" s="11">
        <v>-4110</v>
      </c>
      <c r="E23" s="19"/>
      <c r="G23" s="10" t="str">
        <f t="shared" si="1"/>
        <v>Gross Debt</v>
      </c>
      <c r="H23" s="31"/>
      <c r="I23" s="11">
        <v>-5043</v>
      </c>
      <c r="J23" s="19"/>
    </row>
    <row r="24" spans="2:10" ht="20.100000000000001" customHeight="1" thickBot="1" x14ac:dyDescent="0.3">
      <c r="B24" s="8" t="s">
        <v>14</v>
      </c>
      <c r="C24" s="30"/>
      <c r="D24" s="9">
        <f>D22+D23</f>
        <v>24041</v>
      </c>
      <c r="E24" s="18"/>
      <c r="G24" s="8" t="str">
        <f>B24</f>
        <v>Net Asset Value (NAV)</v>
      </c>
      <c r="H24" s="30"/>
      <c r="I24" s="9">
        <f>I22+I23</f>
        <v>29501</v>
      </c>
      <c r="J24" s="18"/>
    </row>
    <row r="25" spans="2:10" ht="20.100000000000001" customHeight="1" x14ac:dyDescent="0.25">
      <c r="B25" s="42" t="s">
        <v>17</v>
      </c>
      <c r="C25" s="43"/>
      <c r="D25" s="44">
        <v>235.516639</v>
      </c>
      <c r="E25" s="37"/>
      <c r="G25" s="42" t="str">
        <f t="shared" si="1"/>
        <v>Number of shares</v>
      </c>
      <c r="H25" s="43"/>
      <c r="I25" s="44">
        <v>235.516639</v>
      </c>
      <c r="J25" s="37"/>
    </row>
    <row r="26" spans="2:10" ht="20.100000000000001" customHeight="1" thickBot="1" x14ac:dyDescent="0.3">
      <c r="B26" s="12" t="s">
        <v>49</v>
      </c>
      <c r="C26" s="32"/>
      <c r="D26" s="13">
        <f>D24/D25</f>
        <v>102.07771349862037</v>
      </c>
      <c r="E26" s="20"/>
      <c r="G26" s="12" t="s">
        <v>48</v>
      </c>
      <c r="H26" s="32"/>
      <c r="I26" s="13">
        <f>I24/I25</f>
        <v>125.26078889908071</v>
      </c>
      <c r="J26" s="20"/>
    </row>
    <row r="27" spans="2:10" ht="20.100000000000001" customHeight="1" x14ac:dyDescent="0.25"/>
    <row r="28" spans="2:10" ht="37.5" customHeight="1" x14ac:dyDescent="0.25">
      <c r="B28" s="46" t="str">
        <f>G28</f>
        <v>(a) At 31 December 2020 the fair value has been determined by an independent expert. At 31 December 2019 the fair value was aligned with the price under the terms of the Memorandum of Understanding signed with Covéa.</v>
      </c>
      <c r="C28" s="46"/>
      <c r="D28" s="46"/>
      <c r="E28" s="46"/>
      <c r="F28" s="22"/>
      <c r="G28" s="46" t="s">
        <v>36</v>
      </c>
      <c r="H28" s="46"/>
      <c r="I28" s="46"/>
      <c r="J28" s="46"/>
    </row>
    <row r="29" spans="2:10" ht="37.5" customHeight="1" x14ac:dyDescent="0.25">
      <c r="B29" s="46" t="str">
        <f>G29</f>
        <v>(b) In April 2020 Exor acquired control over GEDI and launched a mandatory tender offer at €0.46 per share which concluded in August 2020. At 31 December 2020, Exor held 89.62% of the GEDI share capital.</v>
      </c>
      <c r="C29" s="46"/>
      <c r="D29" s="46"/>
      <c r="E29" s="46"/>
      <c r="F29" s="22"/>
      <c r="G29" s="46" t="s">
        <v>37</v>
      </c>
      <c r="H29" s="46"/>
      <c r="I29" s="46"/>
      <c r="J29" s="46"/>
    </row>
    <row r="30" spans="2:10" ht="37.5" customHeight="1" x14ac:dyDescent="0.25">
      <c r="B30" s="46" t="s">
        <v>41</v>
      </c>
      <c r="C30" s="46"/>
      <c r="D30" s="46"/>
      <c r="E30" s="46"/>
      <c r="F30" s="22"/>
      <c r="G30" s="46" t="s">
        <v>38</v>
      </c>
      <c r="H30" s="46"/>
      <c r="I30" s="46"/>
      <c r="J30" s="46"/>
    </row>
    <row r="31" spans="2:10" ht="37.5" customHeight="1" x14ac:dyDescent="0.25">
      <c r="B31" s="46" t="str">
        <f>G31</f>
        <v>(d) Includes the amount directly invested in Exor Seeds by Exor S.A.</v>
      </c>
      <c r="C31" s="46"/>
      <c r="D31" s="46"/>
      <c r="E31" s="46"/>
      <c r="G31" s="46" t="s">
        <v>39</v>
      </c>
      <c r="H31" s="46"/>
      <c r="I31" s="46"/>
      <c r="J31" s="46"/>
    </row>
    <row r="32" spans="2:10" ht="37.5" customHeight="1" x14ac:dyDescent="0.25">
      <c r="B32" s="46" t="s">
        <v>42</v>
      </c>
      <c r="C32" s="46"/>
      <c r="D32" s="46"/>
      <c r="E32" s="46"/>
      <c r="G32" s="46" t="s">
        <v>40</v>
      </c>
      <c r="H32" s="46"/>
      <c r="I32" s="46"/>
      <c r="J32" s="46"/>
    </row>
    <row r="33" spans="2:10" ht="37.5" customHeight="1" x14ac:dyDescent="0.25">
      <c r="B33" s="46" t="str">
        <f>G33</f>
        <v xml:space="preserve">(f) Treasury stock includes shares held in treasury before the share buyback program launched on 14 November 2018. </v>
      </c>
      <c r="C33" s="46"/>
      <c r="D33" s="46"/>
      <c r="E33" s="46"/>
      <c r="G33" s="46" t="s">
        <v>43</v>
      </c>
      <c r="H33" s="46"/>
      <c r="I33" s="46"/>
      <c r="J33" s="46"/>
    </row>
    <row r="34" spans="2:10" ht="37.5" customHeight="1" x14ac:dyDescent="0.25">
      <c r="B34" s="46" t="str">
        <f>G34</f>
        <v>(g) Based on 235,516,639 shares at 31 December 2020 and 236,121,668 at 31 December 2019 (netting out, respectively, the 5,483,361 and 4,878,332 ordinary shares bought back in the context of the share buyback program).</v>
      </c>
      <c r="C34" s="46"/>
      <c r="D34" s="46"/>
      <c r="E34" s="46"/>
      <c r="G34" s="46" t="s">
        <v>44</v>
      </c>
      <c r="H34" s="46"/>
      <c r="I34" s="46"/>
      <c r="J34" s="46"/>
    </row>
    <row r="35" spans="2:10" ht="20.100000000000001" customHeight="1" x14ac:dyDescent="0.25"/>
    <row r="36" spans="2:10" ht="20.100000000000001" customHeight="1" x14ac:dyDescent="0.25"/>
    <row r="37" spans="2:10" ht="20.100000000000001" customHeight="1" x14ac:dyDescent="0.25"/>
    <row r="38" spans="2:10" ht="20.100000000000001" customHeight="1" x14ac:dyDescent="0.25">
      <c r="B38" s="38" t="s">
        <v>19</v>
      </c>
    </row>
    <row r="39" spans="2:10" ht="20.100000000000001" customHeight="1" x14ac:dyDescent="0.25"/>
    <row r="41" spans="2:10" ht="20.100000000000001" customHeight="1" x14ac:dyDescent="0.25"/>
    <row r="42" spans="2:10" ht="20.100000000000001" customHeight="1" x14ac:dyDescent="0.25"/>
    <row r="43" spans="2:10" ht="20.100000000000001" customHeight="1" x14ac:dyDescent="0.25"/>
    <row r="44" spans="2:10" ht="20.100000000000001" customHeight="1" x14ac:dyDescent="0.25"/>
    <row r="45" spans="2:10" ht="20.100000000000001" customHeight="1" x14ac:dyDescent="0.25"/>
    <row r="46" spans="2:10" ht="20.100000000000001" customHeight="1" x14ac:dyDescent="0.25"/>
    <row r="47" spans="2:10" ht="20.100000000000001" customHeight="1" x14ac:dyDescent="0.25"/>
    <row r="48" spans="2:10" ht="20.100000000000001" customHeight="1" x14ac:dyDescent="0.25"/>
    <row r="50" spans="6:8" ht="44.1" customHeight="1" x14ac:dyDescent="0.25">
      <c r="F50" s="22"/>
    </row>
    <row r="51" spans="6:8" ht="23.1" customHeight="1" x14ac:dyDescent="0.25">
      <c r="F51" s="22"/>
      <c r="H51"/>
    </row>
    <row r="52" spans="6:8" ht="15.75" customHeight="1" x14ac:dyDescent="0.25">
      <c r="F52" s="22"/>
    </row>
    <row r="71" spans="1:3" ht="15.75" x14ac:dyDescent="0.25">
      <c r="A71" s="45"/>
      <c r="B71" s="55" t="s">
        <v>54</v>
      </c>
    </row>
    <row r="76" spans="1:3" outlineLevel="1" x14ac:dyDescent="0.25">
      <c r="B76" t="s">
        <v>4</v>
      </c>
      <c r="C76" s="41">
        <f t="shared" ref="C76:C83" si="4">D8</f>
        <v>8383</v>
      </c>
    </row>
    <row r="77" spans="1:3" outlineLevel="1" x14ac:dyDescent="0.25">
      <c r="B77" t="s">
        <v>3</v>
      </c>
      <c r="C77" s="41">
        <f t="shared" si="4"/>
        <v>6723</v>
      </c>
    </row>
    <row r="78" spans="1:3" outlineLevel="1" x14ac:dyDescent="0.25">
      <c r="B78" t="s">
        <v>6</v>
      </c>
      <c r="C78" s="41">
        <f t="shared" si="4"/>
        <v>6588</v>
      </c>
    </row>
    <row r="79" spans="1:3" outlineLevel="1" x14ac:dyDescent="0.25">
      <c r="B79" t="s">
        <v>7</v>
      </c>
      <c r="C79" s="41">
        <f t="shared" si="4"/>
        <v>3789</v>
      </c>
    </row>
    <row r="80" spans="1:3" outlineLevel="1" x14ac:dyDescent="0.25">
      <c r="B80" t="s">
        <v>8</v>
      </c>
      <c r="C80" s="41">
        <f t="shared" si="4"/>
        <v>691</v>
      </c>
    </row>
    <row r="81" spans="2:3" outlineLevel="1" x14ac:dyDescent="0.25">
      <c r="B81" t="s">
        <v>30</v>
      </c>
      <c r="C81" s="41">
        <f t="shared" si="4"/>
        <v>280</v>
      </c>
    </row>
    <row r="82" spans="2:3" outlineLevel="1" x14ac:dyDescent="0.25">
      <c r="B82" t="s">
        <v>47</v>
      </c>
      <c r="C82" s="41">
        <f t="shared" si="4"/>
        <v>207</v>
      </c>
    </row>
    <row r="83" spans="2:3" outlineLevel="1" x14ac:dyDescent="0.25">
      <c r="B83" t="s">
        <v>32</v>
      </c>
      <c r="C83" s="41">
        <f t="shared" si="4"/>
        <v>78</v>
      </c>
    </row>
    <row r="84" spans="2:3" outlineLevel="1" x14ac:dyDescent="0.25">
      <c r="B84" t="s">
        <v>45</v>
      </c>
      <c r="C84" s="41">
        <f>D16+D17+D18</f>
        <v>389</v>
      </c>
    </row>
    <row r="85" spans="2:3" outlineLevel="1" x14ac:dyDescent="0.25">
      <c r="B85" t="s">
        <v>46</v>
      </c>
      <c r="C85" s="41">
        <f>D19</f>
        <v>1023</v>
      </c>
    </row>
  </sheetData>
  <mergeCells count="22">
    <mergeCell ref="I4:I5"/>
    <mergeCell ref="J4:J5"/>
    <mergeCell ref="B28:E28"/>
    <mergeCell ref="G28:J28"/>
    <mergeCell ref="B29:E29"/>
    <mergeCell ref="G29:J29"/>
    <mergeCell ref="B4:B5"/>
    <mergeCell ref="C4:C5"/>
    <mergeCell ref="D4:D5"/>
    <mergeCell ref="E4:E5"/>
    <mergeCell ref="G4:G5"/>
    <mergeCell ref="H4:H5"/>
    <mergeCell ref="B30:E30"/>
    <mergeCell ref="G30:J30"/>
    <mergeCell ref="B31:E31"/>
    <mergeCell ref="G31:J31"/>
    <mergeCell ref="B34:E34"/>
    <mergeCell ref="G32:J32"/>
    <mergeCell ref="G33:J33"/>
    <mergeCell ref="G34:J34"/>
    <mergeCell ref="B32:E32"/>
    <mergeCell ref="B33:E33"/>
  </mergeCells>
  <pageMargins left="0.7" right="0.7" top="0.75" bottom="0.75" header="0.3" footer="0.3"/>
  <pageSetup orientation="portrait"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31 December 2019</vt:lpstr>
      <vt:lpstr>31 December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Balani Elena</dc:creator>
  <cp:lastModifiedBy>Balani Elena</cp:lastModifiedBy>
  <dcterms:created xsi:type="dcterms:W3CDTF">2019-11-01T08:44:36Z</dcterms:created>
  <dcterms:modified xsi:type="dcterms:W3CDTF">2021-03-31T09:23:00Z</dcterms:modified>
</cp:coreProperties>
</file>